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tenaga kesehatan Menurut Kecamatan\"/>
    </mc:Choice>
  </mc:AlternateContent>
  <xr:revisionPtr revIDLastSave="0" documentId="13_ncr:1_{9E1C5AF2-A47E-4B12-A30E-F2315DA3A059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U21" i="1"/>
  <c r="T21" i="1"/>
  <c r="P21" i="1"/>
  <c r="U18" i="1"/>
  <c r="Y17" i="1"/>
  <c r="X17" i="1"/>
  <c r="V17" i="1"/>
  <c r="U17" i="1"/>
  <c r="T17" i="1"/>
  <c r="Q17" i="1"/>
  <c r="P17" i="1"/>
  <c r="AB15" i="1"/>
  <c r="AA15" i="1"/>
  <c r="Z15" i="1"/>
  <c r="Y15" i="1"/>
  <c r="X15" i="1"/>
  <c r="W15" i="1"/>
  <c r="V15" i="1"/>
  <c r="U15" i="1"/>
  <c r="T15" i="1"/>
  <c r="Q15" i="1"/>
  <c r="P15" i="1"/>
  <c r="O15" i="1"/>
  <c r="X14" i="1"/>
  <c r="V14" i="1"/>
  <c r="U14" i="1"/>
  <c r="T14" i="1"/>
  <c r="P14" i="1"/>
  <c r="U13" i="1"/>
  <c r="U12" i="1"/>
  <c r="Y11" i="1"/>
  <c r="X11" i="1"/>
  <c r="V11" i="1"/>
  <c r="U11" i="1"/>
  <c r="T11" i="1"/>
  <c r="Q11" i="1"/>
  <c r="P11" i="1"/>
  <c r="Y8" i="1"/>
  <c r="X8" i="1"/>
  <c r="V8" i="1"/>
  <c r="U8" i="1"/>
  <c r="T8" i="1"/>
  <c r="Q8" i="1"/>
  <c r="P8" i="1"/>
  <c r="U7" i="1"/>
  <c r="T7" i="1"/>
  <c r="Y6" i="1"/>
  <c r="X6" i="1"/>
  <c r="V6" i="1"/>
  <c r="U6" i="1"/>
  <c r="T6" i="1"/>
  <c r="Q6" i="1"/>
  <c r="P6" i="1"/>
  <c r="U5" i="1"/>
  <c r="T5" i="1"/>
</calcChain>
</file>

<file path=xl/sharedStrings.xml><?xml version="1.0" encoding="utf-8"?>
<sst xmlns="http://schemas.openxmlformats.org/spreadsheetml/2006/main" count="52" uniqueCount="38">
  <si>
    <t>Kecamatan</t>
  </si>
  <si>
    <t>Jumlah tenaga kesehatan Menurut Kecamatan</t>
  </si>
  <si>
    <t>jumlah_tenaga_dokter__spesialis</t>
  </si>
  <si>
    <t>jumlah_tenaga_dokter_umum</t>
  </si>
  <si>
    <t>jumlah_tenaga_dokter_gigi</t>
  </si>
  <si>
    <t>jumlah_tenaga_dokter_gigi_spesialis</t>
  </si>
  <si>
    <t>jumlah_tenaga_psikologi_klinis</t>
  </si>
  <si>
    <t>jumlah_tenaga_perawat</t>
  </si>
  <si>
    <t>jumlah_tenaga_bidan</t>
  </si>
  <si>
    <t>jumlah_tenaga_kefarmasian</t>
  </si>
  <si>
    <t>jumlah_tenaga_kesehatan_masyarakat</t>
  </si>
  <si>
    <t>jumlah_tenaga_kesehatan_lingkungan</t>
  </si>
  <si>
    <t>jumlah_tenaga_gizi</t>
  </si>
  <si>
    <t>jumlah_tenaga_keterapian_fisik</t>
  </si>
  <si>
    <t>jumlah_tenaga_keteknisan_medis</t>
  </si>
  <si>
    <t>jumlah_tenaga_teknis_biomedika</t>
  </si>
  <si>
    <t>jumlah_tenaga_kesehatan_tradisional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</si>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</sst>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AC23"/>
  <sheetViews>
    <sheetView tabSelected="1" topLeftCell="Q1" zoomScale="70" zoomScaleNormal="70" workbookViewId="0">
      <selection activeCell="O41" sqref="O41"/>
    </sheetView>
  </sheetViews>
  <sheetFormatPr defaultRowHeight="15" x14ac:dyDescent="0.25"/>
  <cols>
    <col min="1" max="1" width="28.5703125" customWidth="1"/>
    <col min="2" max="2" width="52" customWidth="1"/>
    <col min="3" max="3" width="56" customWidth="1"/>
    <col min="4" max="4" width="47.7109375" customWidth="1"/>
    <col min="5" max="5" width="55.42578125" customWidth="1"/>
    <col min="6" max="6" width="49.28515625" customWidth="1"/>
    <col min="7" max="7" width="41.140625" customWidth="1"/>
    <col min="8" max="8" width="39.85546875" customWidth="1"/>
    <col min="9" max="9" width="48.140625" customWidth="1"/>
    <col min="10" max="10" width="53.42578125" customWidth="1"/>
    <col min="11" max="11" width="55.140625" customWidth="1"/>
    <col min="12" max="12" width="34.85546875" customWidth="1"/>
    <col min="13" max="13" width="47" customWidth="1"/>
    <col min="14" max="14" width="50.5703125" customWidth="1"/>
    <col min="15" max="15" width="51.7109375" customWidth="1"/>
    <col min="16" max="16" width="59.5703125" customWidth="1"/>
  </cols>
  <sheetData>
    <row r="1" spans="1:29" x14ac:dyDescent="0.25">
      <c r="A1" s="1" t="s">
        <v>1</v>
      </c>
      <c r="N1" s="1" t="s">
        <v>1</v>
      </c>
    </row>
    <row r="2" spans="1:29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0</v>
      </c>
      <c r="O2" s="2" t="s">
        <v>2</v>
      </c>
      <c r="P2" s="2" t="s">
        <v>3</v>
      </c>
      <c r="Q2" s="2" t="s">
        <v>4</v>
      </c>
      <c r="R2" s="2" t="s">
        <v>5</v>
      </c>
      <c r="S2" s="2" t="s">
        <v>6</v>
      </c>
      <c r="T2" s="2" t="s">
        <v>7</v>
      </c>
      <c r="U2" s="2" t="s">
        <v>8</v>
      </c>
      <c r="V2" s="2" t="s">
        <v>9</v>
      </c>
      <c r="W2" s="2" t="s">
        <v>10</v>
      </c>
      <c r="X2" s="2" t="s">
        <v>11</v>
      </c>
      <c r="Y2" s="2" t="s">
        <v>12</v>
      </c>
      <c r="Z2" s="2" t="s">
        <v>13</v>
      </c>
      <c r="AA2" s="2" t="s">
        <v>14</v>
      </c>
      <c r="AB2" s="2" t="s">
        <v>15</v>
      </c>
      <c r="AC2" s="2" t="s">
        <v>16</v>
      </c>
    </row>
    <row r="3" spans="1:2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17</v>
      </c>
      <c r="O3" s="4">
        <v>0</v>
      </c>
      <c r="P3" s="4">
        <v>3</v>
      </c>
      <c r="Q3" s="4">
        <v>1</v>
      </c>
      <c r="R3" s="4">
        <v>0</v>
      </c>
      <c r="S3" s="4">
        <v>0</v>
      </c>
      <c r="T3" s="4">
        <v>17</v>
      </c>
      <c r="U3" s="4">
        <v>28</v>
      </c>
      <c r="V3" s="4">
        <v>2</v>
      </c>
      <c r="W3" s="4">
        <v>3</v>
      </c>
      <c r="X3" s="4">
        <v>1</v>
      </c>
      <c r="Y3" s="4">
        <v>1</v>
      </c>
      <c r="Z3" s="4">
        <v>0</v>
      </c>
      <c r="AA3" s="4">
        <v>0</v>
      </c>
      <c r="AB3" s="4">
        <v>0</v>
      </c>
      <c r="AC3" s="4">
        <v>2</v>
      </c>
    </row>
    <row r="4" spans="1:2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18</v>
      </c>
      <c r="O4" s="4">
        <v>0</v>
      </c>
      <c r="P4" s="4">
        <v>2</v>
      </c>
      <c r="Q4" s="4">
        <v>1</v>
      </c>
      <c r="R4" s="4">
        <v>0</v>
      </c>
      <c r="S4" s="4">
        <v>0</v>
      </c>
      <c r="T4" s="4">
        <v>18</v>
      </c>
      <c r="U4" s="4">
        <v>25</v>
      </c>
      <c r="V4" s="4">
        <v>2</v>
      </c>
      <c r="W4" s="4">
        <v>1</v>
      </c>
      <c r="X4" s="4">
        <v>1</v>
      </c>
      <c r="Y4" s="4">
        <v>1</v>
      </c>
      <c r="Z4" s="4">
        <v>0</v>
      </c>
      <c r="AA4" s="4">
        <v>2</v>
      </c>
      <c r="AB4" s="4">
        <v>0</v>
      </c>
      <c r="AC4" s="4">
        <v>2</v>
      </c>
    </row>
    <row r="5" spans="1:29" x14ac:dyDescent="0.25">
      <c r="N5" s="3" t="s">
        <v>19</v>
      </c>
      <c r="O5" s="4">
        <v>0</v>
      </c>
      <c r="P5" s="4">
        <v>6</v>
      </c>
      <c r="Q5" s="4">
        <v>2</v>
      </c>
      <c r="R5" s="4">
        <v>0</v>
      </c>
      <c r="S5" s="4">
        <v>0</v>
      </c>
      <c r="T5" s="4">
        <f>21+11</f>
        <v>32</v>
      </c>
      <c r="U5" s="4">
        <f>32+19</f>
        <v>51</v>
      </c>
      <c r="V5" s="4">
        <v>3</v>
      </c>
      <c r="W5" s="4">
        <v>3</v>
      </c>
      <c r="X5" s="4">
        <v>4</v>
      </c>
      <c r="Y5" s="4">
        <v>2</v>
      </c>
      <c r="Z5" s="4">
        <v>0</v>
      </c>
      <c r="AA5" s="4">
        <v>0</v>
      </c>
      <c r="AB5" s="4">
        <v>0</v>
      </c>
      <c r="AC5" s="4">
        <v>4</v>
      </c>
    </row>
    <row r="6" spans="1:29" x14ac:dyDescent="0.25">
      <c r="N6" s="3" t="s">
        <v>20</v>
      </c>
      <c r="O6" s="4">
        <v>23</v>
      </c>
      <c r="P6" s="4">
        <f>16+6+3</f>
        <v>25</v>
      </c>
      <c r="Q6" s="4">
        <f>2+1+1</f>
        <v>4</v>
      </c>
      <c r="R6" s="4">
        <v>0</v>
      </c>
      <c r="S6" s="4">
        <v>1</v>
      </c>
      <c r="T6" s="4">
        <f>67+16+27+9</f>
        <v>119</v>
      </c>
      <c r="U6" s="4">
        <f>26+9+28+15</f>
        <v>78</v>
      </c>
      <c r="V6" s="4">
        <f>6+4+3+1</f>
        <v>14</v>
      </c>
      <c r="W6" s="4">
        <v>2</v>
      </c>
      <c r="X6" s="4">
        <f>1+2</f>
        <v>3</v>
      </c>
      <c r="Y6" s="4">
        <f>12+2+1+1</f>
        <v>16</v>
      </c>
      <c r="Z6" s="4">
        <v>1</v>
      </c>
      <c r="AA6" s="4">
        <v>10</v>
      </c>
      <c r="AB6" s="4">
        <v>2</v>
      </c>
      <c r="AC6" s="4">
        <v>7</v>
      </c>
    </row>
    <row r="7" spans="1:29" x14ac:dyDescent="0.25">
      <c r="N7" s="3" t="s">
        <v>21</v>
      </c>
      <c r="O7" s="4">
        <v>0</v>
      </c>
      <c r="P7" s="4">
        <v>7</v>
      </c>
      <c r="Q7" s="4">
        <v>2</v>
      </c>
      <c r="R7" s="4">
        <v>0</v>
      </c>
      <c r="S7" s="4">
        <v>0</v>
      </c>
      <c r="T7" s="4">
        <f>17+8</f>
        <v>25</v>
      </c>
      <c r="U7" s="4">
        <f>18+30</f>
        <v>48</v>
      </c>
      <c r="V7" s="4">
        <v>3</v>
      </c>
      <c r="W7" s="4">
        <v>2</v>
      </c>
      <c r="X7" s="4">
        <v>1</v>
      </c>
      <c r="Y7" s="4">
        <v>2</v>
      </c>
      <c r="Z7" s="4">
        <v>0</v>
      </c>
      <c r="AA7" s="4">
        <v>0</v>
      </c>
      <c r="AB7" s="4">
        <v>0</v>
      </c>
      <c r="AC7" s="4">
        <v>7</v>
      </c>
    </row>
    <row r="8" spans="1:29" x14ac:dyDescent="0.25">
      <c r="N8" s="3" t="s">
        <v>22</v>
      </c>
      <c r="O8" s="4">
        <v>23</v>
      </c>
      <c r="P8" s="4">
        <f>7+3+2</f>
        <v>12</v>
      </c>
      <c r="Q8" s="4">
        <f>1+1+1</f>
        <v>3</v>
      </c>
      <c r="R8" s="4">
        <v>0</v>
      </c>
      <c r="S8" s="4">
        <v>0</v>
      </c>
      <c r="T8" s="4">
        <f>132+23+8</f>
        <v>163</v>
      </c>
      <c r="U8" s="4">
        <f>22+30+16</f>
        <v>68</v>
      </c>
      <c r="V8" s="4">
        <f>9+2+2</f>
        <v>13</v>
      </c>
      <c r="W8" s="4">
        <v>3</v>
      </c>
      <c r="X8" s="4">
        <f>1+2</f>
        <v>3</v>
      </c>
      <c r="Y8" s="4">
        <f>17+1+1</f>
        <v>19</v>
      </c>
      <c r="Z8" s="4">
        <v>6</v>
      </c>
      <c r="AA8" s="4">
        <v>15</v>
      </c>
      <c r="AB8" s="4">
        <v>5</v>
      </c>
      <c r="AC8" s="4">
        <v>2</v>
      </c>
    </row>
    <row r="9" spans="1:29" x14ac:dyDescent="0.25">
      <c r="N9" s="3" t="s">
        <v>23</v>
      </c>
      <c r="O9" s="4">
        <v>0</v>
      </c>
      <c r="P9" s="4">
        <v>6</v>
      </c>
      <c r="Q9" s="4">
        <v>1</v>
      </c>
      <c r="R9" s="4">
        <v>0</v>
      </c>
      <c r="S9" s="4">
        <v>0</v>
      </c>
      <c r="T9" s="4">
        <v>32</v>
      </c>
      <c r="U9" s="4">
        <v>36</v>
      </c>
      <c r="V9" s="4">
        <v>4</v>
      </c>
      <c r="W9" s="4">
        <v>1</v>
      </c>
      <c r="X9" s="4">
        <v>1</v>
      </c>
      <c r="Y9" s="4">
        <v>2</v>
      </c>
      <c r="Z9" s="4">
        <v>0</v>
      </c>
      <c r="AA9" s="4">
        <v>0</v>
      </c>
      <c r="AB9" s="4">
        <v>0</v>
      </c>
      <c r="AC9" s="4">
        <v>4</v>
      </c>
    </row>
    <row r="10" spans="1:29" x14ac:dyDescent="0.25">
      <c r="N10" s="3" t="s">
        <v>24</v>
      </c>
      <c r="O10" s="4">
        <v>0</v>
      </c>
      <c r="P10" s="4">
        <v>2</v>
      </c>
      <c r="Q10" s="4">
        <v>1</v>
      </c>
      <c r="R10" s="4">
        <v>0</v>
      </c>
      <c r="S10" s="4">
        <v>0</v>
      </c>
      <c r="T10" s="4">
        <v>23</v>
      </c>
      <c r="U10" s="4">
        <v>23</v>
      </c>
      <c r="V10" s="4">
        <v>1</v>
      </c>
      <c r="W10" s="4">
        <v>1</v>
      </c>
      <c r="X10" s="4">
        <v>1</v>
      </c>
      <c r="Y10" s="4">
        <v>2</v>
      </c>
      <c r="Z10" s="4">
        <v>0</v>
      </c>
      <c r="AA10" s="4">
        <v>1</v>
      </c>
      <c r="AB10" s="4">
        <v>0</v>
      </c>
      <c r="AC10" s="4">
        <v>0</v>
      </c>
    </row>
    <row r="11" spans="1:29" x14ac:dyDescent="0.25">
      <c r="N11" s="3" t="s">
        <v>25</v>
      </c>
      <c r="O11" s="4">
        <v>18</v>
      </c>
      <c r="P11" s="4">
        <f>9+7+1</f>
        <v>17</v>
      </c>
      <c r="Q11" s="4">
        <f>3+1+1</f>
        <v>5</v>
      </c>
      <c r="R11" s="4">
        <v>1</v>
      </c>
      <c r="S11" s="4">
        <v>0</v>
      </c>
      <c r="T11" s="4">
        <f>78+18+8</f>
        <v>104</v>
      </c>
      <c r="U11" s="4">
        <f>27+23+16</f>
        <v>66</v>
      </c>
      <c r="V11" s="4">
        <f>5+2+2</f>
        <v>9</v>
      </c>
      <c r="W11" s="4">
        <v>3</v>
      </c>
      <c r="X11" s="4">
        <f>1+2+1</f>
        <v>4</v>
      </c>
      <c r="Y11" s="4">
        <f>3+2+1</f>
        <v>6</v>
      </c>
      <c r="Z11" s="4">
        <v>1</v>
      </c>
      <c r="AA11" s="4">
        <v>9</v>
      </c>
      <c r="AB11" s="4">
        <v>12</v>
      </c>
      <c r="AC11" s="4">
        <v>2</v>
      </c>
    </row>
    <row r="12" spans="1:29" x14ac:dyDescent="0.25">
      <c r="N12" s="3" t="s">
        <v>26</v>
      </c>
      <c r="O12" s="4">
        <v>0</v>
      </c>
      <c r="P12" s="4">
        <v>4</v>
      </c>
      <c r="Q12" s="4">
        <v>2</v>
      </c>
      <c r="R12" s="4">
        <v>0</v>
      </c>
      <c r="S12" s="4">
        <v>0</v>
      </c>
      <c r="T12" s="4">
        <v>26</v>
      </c>
      <c r="U12" s="4">
        <f>33+20</f>
        <v>53</v>
      </c>
      <c r="V12" s="4">
        <v>3</v>
      </c>
      <c r="W12" s="4">
        <v>3</v>
      </c>
      <c r="X12" s="4">
        <v>2</v>
      </c>
      <c r="Y12" s="4">
        <v>3</v>
      </c>
      <c r="Z12" s="4">
        <v>0</v>
      </c>
      <c r="AA12" s="4">
        <v>1</v>
      </c>
      <c r="AB12" s="4">
        <v>0</v>
      </c>
      <c r="AC12" s="4">
        <v>1</v>
      </c>
    </row>
    <row r="13" spans="1:29" x14ac:dyDescent="0.25">
      <c r="N13" s="3" t="s">
        <v>27</v>
      </c>
      <c r="O13" s="4">
        <v>0</v>
      </c>
      <c r="P13" s="4">
        <v>9</v>
      </c>
      <c r="Q13" s="4">
        <v>2</v>
      </c>
      <c r="R13" s="4">
        <v>0</v>
      </c>
      <c r="S13" s="4">
        <v>0</v>
      </c>
      <c r="T13" s="4">
        <v>27</v>
      </c>
      <c r="U13" s="4">
        <f>23+18</f>
        <v>41</v>
      </c>
      <c r="V13" s="4">
        <v>2</v>
      </c>
      <c r="W13" s="4">
        <v>2</v>
      </c>
      <c r="X13" s="4">
        <v>2</v>
      </c>
      <c r="Y13" s="4">
        <v>3</v>
      </c>
      <c r="Z13" s="4">
        <v>0</v>
      </c>
      <c r="AA13" s="4">
        <v>0</v>
      </c>
      <c r="AB13" s="4">
        <v>0</v>
      </c>
      <c r="AC13" s="4">
        <v>3</v>
      </c>
    </row>
    <row r="14" spans="1:29" x14ac:dyDescent="0.25">
      <c r="N14" s="3" t="s">
        <v>28</v>
      </c>
      <c r="O14" s="4">
        <v>5</v>
      </c>
      <c r="P14" s="4">
        <f>5+8+2</f>
        <v>15</v>
      </c>
      <c r="Q14" s="4">
        <v>3</v>
      </c>
      <c r="R14" s="4">
        <v>0</v>
      </c>
      <c r="S14" s="4">
        <v>0</v>
      </c>
      <c r="T14" s="4">
        <f>3916+7</f>
        <v>3923</v>
      </c>
      <c r="U14" s="4">
        <f>15+20+16</f>
        <v>51</v>
      </c>
      <c r="V14" s="4">
        <f>2+2+2</f>
        <v>6</v>
      </c>
      <c r="W14" s="4">
        <v>3</v>
      </c>
      <c r="X14" s="4">
        <f>1+1+1</f>
        <v>3</v>
      </c>
      <c r="Y14" s="4">
        <v>4</v>
      </c>
      <c r="Z14" s="4">
        <v>0</v>
      </c>
      <c r="AA14" s="4">
        <v>0</v>
      </c>
      <c r="AB14" s="4">
        <v>1</v>
      </c>
      <c r="AC14" s="4">
        <v>0</v>
      </c>
    </row>
    <row r="15" spans="1:29" x14ac:dyDescent="0.25">
      <c r="N15" s="3" t="s">
        <v>29</v>
      </c>
      <c r="O15" s="4">
        <f>9+4+13+20+14+32+16+55+11</f>
        <v>174</v>
      </c>
      <c r="P15" s="4">
        <f>6+5+10+9+7+13+6+29+114+3+2+2+2</f>
        <v>208</v>
      </c>
      <c r="Q15" s="4">
        <f>3+1+1+3+1+2+44+1+1+1+1</f>
        <v>59</v>
      </c>
      <c r="R15" s="4">
        <v>3</v>
      </c>
      <c r="S15" s="4">
        <v>2</v>
      </c>
      <c r="T15" s="4">
        <f>36+15+25+89+44+124+57+466+152+7+6+9+9+10+35+1</f>
        <v>1085</v>
      </c>
      <c r="U15" s="4">
        <f>11+8+15+9+50+34+178+76+56+14+9+11+12+56+10</f>
        <v>549</v>
      </c>
      <c r="V15" s="4">
        <f>4+2+4+7+3+7+11+59+2+2+1+1</f>
        <v>103</v>
      </c>
      <c r="W15" s="4">
        <f>4+3+2+2+2+1</f>
        <v>14</v>
      </c>
      <c r="X15" s="4">
        <f>1+1+1+1+1+4+2+2+1+1+1</f>
        <v>16</v>
      </c>
      <c r="Y15" s="4">
        <f>8+1+3+2+2+8+2+17+8+3+5+1+1+1</f>
        <v>62</v>
      </c>
      <c r="Z15" s="4">
        <f>2+1+15</f>
        <v>18</v>
      </c>
      <c r="AA15" s="4">
        <f>4+5+1+2+6+27+14</f>
        <v>59</v>
      </c>
      <c r="AB15" s="4">
        <f>1+1+3+6+1+2+2+19+8</f>
        <v>43</v>
      </c>
      <c r="AC15" s="4">
        <v>14</v>
      </c>
    </row>
    <row r="16" spans="1:29" x14ac:dyDescent="0.25">
      <c r="N16" s="3" t="s">
        <v>30</v>
      </c>
      <c r="O16" s="4">
        <v>0</v>
      </c>
      <c r="P16" s="4">
        <v>4</v>
      </c>
      <c r="Q16" s="4">
        <v>1</v>
      </c>
      <c r="R16" s="4">
        <v>0</v>
      </c>
      <c r="S16" s="4">
        <v>0</v>
      </c>
      <c r="T16" s="4">
        <v>16</v>
      </c>
      <c r="U16" s="4">
        <v>31</v>
      </c>
      <c r="V16" s="4">
        <v>1</v>
      </c>
      <c r="W16" s="4">
        <v>1</v>
      </c>
      <c r="X16" s="4">
        <v>2</v>
      </c>
      <c r="Y16" s="4">
        <v>1</v>
      </c>
      <c r="Z16" s="4">
        <v>0</v>
      </c>
      <c r="AA16" s="4">
        <v>0</v>
      </c>
      <c r="AB16" s="4">
        <v>0</v>
      </c>
      <c r="AC16" s="4">
        <v>2</v>
      </c>
    </row>
    <row r="17" spans="14:29" x14ac:dyDescent="0.25">
      <c r="N17" s="3" t="s">
        <v>31</v>
      </c>
      <c r="O17" s="4">
        <v>12</v>
      </c>
      <c r="P17" s="4">
        <f>11+3+2</f>
        <v>16</v>
      </c>
      <c r="Q17" s="4">
        <f>1+1+1</f>
        <v>3</v>
      </c>
      <c r="R17" s="4">
        <v>0</v>
      </c>
      <c r="S17" s="4">
        <v>0</v>
      </c>
      <c r="T17" s="4">
        <f>58+25+8</f>
        <v>91</v>
      </c>
      <c r="U17" s="4">
        <f>18+27+11</f>
        <v>56</v>
      </c>
      <c r="V17" s="4">
        <f>3+2+1</f>
        <v>6</v>
      </c>
      <c r="W17" s="4">
        <v>2</v>
      </c>
      <c r="X17" s="4">
        <f>1+1+1</f>
        <v>3</v>
      </c>
      <c r="Y17" s="4">
        <f>2+2+1</f>
        <v>5</v>
      </c>
      <c r="Z17" s="4">
        <v>0</v>
      </c>
      <c r="AA17" s="4">
        <v>0</v>
      </c>
      <c r="AB17" s="4">
        <v>2</v>
      </c>
      <c r="AC17" s="4">
        <v>1</v>
      </c>
    </row>
    <row r="18" spans="14:29" x14ac:dyDescent="0.25">
      <c r="N18" s="3" t="s">
        <v>32</v>
      </c>
      <c r="O18" s="4">
        <v>0</v>
      </c>
      <c r="P18" s="4">
        <v>4</v>
      </c>
      <c r="Q18" s="4">
        <v>2</v>
      </c>
      <c r="R18" s="4">
        <v>0</v>
      </c>
      <c r="S18" s="4">
        <v>0</v>
      </c>
      <c r="T18" s="4">
        <v>21</v>
      </c>
      <c r="U18" s="4">
        <f>25+14</f>
        <v>39</v>
      </c>
      <c r="V18" s="4">
        <v>2</v>
      </c>
      <c r="W18" s="4">
        <v>3</v>
      </c>
      <c r="X18" s="4">
        <v>2</v>
      </c>
      <c r="Y18" s="4">
        <v>3</v>
      </c>
      <c r="Z18" s="4">
        <v>0</v>
      </c>
      <c r="AA18" s="4">
        <v>0</v>
      </c>
      <c r="AB18" s="4">
        <v>0</v>
      </c>
      <c r="AC18" s="4">
        <v>0</v>
      </c>
    </row>
    <row r="19" spans="14:29" x14ac:dyDescent="0.25">
      <c r="N19" s="3" t="s">
        <v>33</v>
      </c>
      <c r="O19" s="4">
        <v>0</v>
      </c>
      <c r="P19" s="4">
        <v>2</v>
      </c>
      <c r="Q19" s="4">
        <v>1</v>
      </c>
      <c r="R19" s="4">
        <v>0</v>
      </c>
      <c r="S19" s="4">
        <v>0</v>
      </c>
      <c r="T19" s="4">
        <v>22</v>
      </c>
      <c r="U19" s="4">
        <v>31</v>
      </c>
      <c r="V19" s="4">
        <v>1</v>
      </c>
      <c r="W19" s="4">
        <v>3</v>
      </c>
      <c r="X19" s="4">
        <v>1</v>
      </c>
      <c r="Y19" s="4">
        <v>1</v>
      </c>
      <c r="Z19" s="4">
        <v>0</v>
      </c>
      <c r="AA19" s="4">
        <v>0</v>
      </c>
      <c r="AB19" s="4">
        <v>0</v>
      </c>
      <c r="AC19" s="4">
        <v>0</v>
      </c>
    </row>
    <row r="20" spans="14:29" x14ac:dyDescent="0.25">
      <c r="N20" s="3" t="s">
        <v>34</v>
      </c>
      <c r="O20" s="4">
        <v>0</v>
      </c>
      <c r="P20" s="4">
        <v>3</v>
      </c>
      <c r="Q20" s="4">
        <v>1</v>
      </c>
      <c r="R20" s="4">
        <v>0</v>
      </c>
      <c r="S20" s="4">
        <v>0</v>
      </c>
      <c r="T20" s="4">
        <v>15</v>
      </c>
      <c r="U20" s="4">
        <v>23</v>
      </c>
      <c r="V20" s="4">
        <v>2</v>
      </c>
      <c r="W20" s="4">
        <v>2</v>
      </c>
      <c r="X20" s="4">
        <v>1</v>
      </c>
      <c r="Y20" s="4">
        <v>2</v>
      </c>
      <c r="Z20" s="4">
        <v>0</v>
      </c>
      <c r="AA20" s="4">
        <v>0</v>
      </c>
      <c r="AB20" s="4">
        <v>0</v>
      </c>
      <c r="AC20" s="4">
        <v>0</v>
      </c>
    </row>
    <row r="21" spans="14:29" x14ac:dyDescent="0.25">
      <c r="N21" s="3" t="s">
        <v>35</v>
      </c>
      <c r="O21" s="4">
        <v>23</v>
      </c>
      <c r="P21" s="4">
        <f>12+2</f>
        <v>14</v>
      </c>
      <c r="Q21" s="4">
        <v>4</v>
      </c>
      <c r="R21" s="4">
        <v>1</v>
      </c>
      <c r="S21" s="4">
        <v>0</v>
      </c>
      <c r="T21" s="4">
        <f>81+8</f>
        <v>89</v>
      </c>
      <c r="U21" s="4">
        <f>41+24</f>
        <v>65</v>
      </c>
      <c r="V21" s="4">
        <v>14</v>
      </c>
      <c r="W21" s="4">
        <v>3</v>
      </c>
      <c r="X21" s="4">
        <v>3</v>
      </c>
      <c r="Y21" s="4">
        <f>11+1</f>
        <v>12</v>
      </c>
      <c r="Z21" s="4">
        <v>4</v>
      </c>
      <c r="AA21" s="4">
        <v>9</v>
      </c>
      <c r="AB21" s="4">
        <v>8</v>
      </c>
      <c r="AC21" s="4">
        <v>1</v>
      </c>
    </row>
    <row r="22" spans="14:29" x14ac:dyDescent="0.25">
      <c r="N22" s="3" t="s">
        <v>36</v>
      </c>
      <c r="O22" s="4">
        <v>0</v>
      </c>
      <c r="P22" s="4">
        <v>3</v>
      </c>
      <c r="Q22" s="4">
        <v>1</v>
      </c>
      <c r="R22" s="4">
        <v>0</v>
      </c>
      <c r="S22" s="4">
        <v>0</v>
      </c>
      <c r="T22" s="4">
        <v>22</v>
      </c>
      <c r="U22" s="4">
        <v>34</v>
      </c>
      <c r="V22" s="4">
        <v>1</v>
      </c>
      <c r="W22" s="4">
        <v>2</v>
      </c>
      <c r="X22" s="4">
        <v>1</v>
      </c>
      <c r="Y22" s="4">
        <v>1</v>
      </c>
      <c r="Z22" s="4">
        <v>0</v>
      </c>
      <c r="AA22" s="4">
        <v>0</v>
      </c>
      <c r="AB22" s="4">
        <v>0</v>
      </c>
      <c r="AC22" s="4">
        <v>0</v>
      </c>
    </row>
    <row r="23" spans="14:29" x14ac:dyDescent="0.25">
      <c r="N23" s="3" t="s">
        <v>37</v>
      </c>
      <c r="O23" s="4">
        <v>0</v>
      </c>
      <c r="P23" s="4">
        <v>2</v>
      </c>
      <c r="Q23" s="4">
        <v>1</v>
      </c>
      <c r="R23" s="4">
        <v>0</v>
      </c>
      <c r="S23" s="4">
        <v>0</v>
      </c>
      <c r="T23" s="4">
        <v>20</v>
      </c>
      <c r="U23" s="4">
        <v>19</v>
      </c>
      <c r="V23" s="4">
        <v>1</v>
      </c>
      <c r="W23" s="4">
        <v>3</v>
      </c>
      <c r="X23" s="4">
        <v>1</v>
      </c>
      <c r="Y23" s="4">
        <v>2</v>
      </c>
      <c r="Z23" s="4">
        <v>0</v>
      </c>
      <c r="AA23" s="4">
        <v>0</v>
      </c>
      <c r="AB23" s="4">
        <v>0</v>
      </c>
      <c r="AC23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2024-07-26T03:30:08Z</dcterms:modified>
</cp:coreProperties>
</file>